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judith/Documents/Jrubiera/Remix/Mercado de Valores/Salas/Marzo 2018/"/>
    </mc:Choice>
  </mc:AlternateContent>
  <bookViews>
    <workbookView xWindow="0" yWindow="0" windowWidth="25600" windowHeight="16000" activeTab="3"/>
  </bookViews>
  <sheets>
    <sheet name="Balance general" sheetId="1" r:id="rId1"/>
    <sheet name="Estado Resultado" sheetId="2" r:id="rId2"/>
    <sheet name="Estado patrimonio" sheetId="3" r:id="rId3"/>
    <sheet name="Flujo" sheetId="4" r:id="rId4"/>
  </sheets>
  <externalReferences>
    <externalReference r:id="rId5"/>
  </externalReferences>
  <calcPr calcId="150001" concurrentCalc="0"/>
  <extLs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4" l="1"/>
  <c r="C45" i="4"/>
  <c r="C47" i="4"/>
  <c r="C43" i="4"/>
  <c r="C27" i="4"/>
  <c r="E40" i="2"/>
  <c r="C40" i="2"/>
  <c r="C38" i="2"/>
  <c r="C36" i="2"/>
  <c r="C34" i="2"/>
  <c r="C32" i="2"/>
  <c r="C30" i="2"/>
  <c r="C29" i="2"/>
  <c r="C22" i="2"/>
  <c r="C23" i="2"/>
  <c r="C17" i="2"/>
  <c r="C14" i="2"/>
  <c r="C14" i="1"/>
  <c r="C20" i="1"/>
  <c r="C21" i="1"/>
  <c r="C28" i="1"/>
  <c r="C32" i="1"/>
  <c r="E43" i="4"/>
  <c r="E32" i="4"/>
  <c r="E27" i="4"/>
  <c r="E14" i="2"/>
  <c r="E17" i="2"/>
  <c r="E22" i="2"/>
  <c r="E23" i="2"/>
  <c r="E29" i="2"/>
  <c r="E30" i="2"/>
  <c r="E32" i="2"/>
  <c r="E34" i="2"/>
  <c r="E36" i="2"/>
  <c r="E38" i="2"/>
  <c r="E43" i="1"/>
  <c r="E32" i="1"/>
  <c r="E28" i="1"/>
  <c r="E33" i="1"/>
  <c r="E44" i="1"/>
  <c r="E27" i="1"/>
  <c r="E20" i="1"/>
  <c r="E14" i="1"/>
  <c r="E21" i="1"/>
  <c r="E45" i="4"/>
  <c r="E47" i="4"/>
</calcChain>
</file>

<file path=xl/sharedStrings.xml><?xml version="1.0" encoding="utf-8"?>
<sst xmlns="http://schemas.openxmlformats.org/spreadsheetml/2006/main" count="135" uniqueCount="126">
  <si>
    <t>CONSORCIO REMIX, S.A., Y SUBSIDIARIA</t>
  </si>
  <si>
    <t>BALANCE GENERAL CONSOLIDADO NO AUDITADO</t>
  </si>
  <si>
    <t>AL 31 DE MARZO DEL 2018, 2017</t>
  </si>
  <si>
    <t>VALORES EXPRESADOS EN PESOS DOMINICANOS (RD$)</t>
  </si>
  <si>
    <t>ACTIVOS</t>
  </si>
  <si>
    <t>Efectivos en caja y Bancos</t>
  </si>
  <si>
    <t>Cuentas por Cobrar Clientes</t>
  </si>
  <si>
    <t xml:space="preserve">Otras Cuentas por Cobrar </t>
  </si>
  <si>
    <t xml:space="preserve">Inventario </t>
  </si>
  <si>
    <t>Gastos Pagados por Adelantados</t>
  </si>
  <si>
    <t>Activos Corrientes</t>
  </si>
  <si>
    <t>Inversiones</t>
  </si>
  <si>
    <t>Equipos y Mobiliarios Neto</t>
  </si>
  <si>
    <t>Arrendamiento financiero</t>
  </si>
  <si>
    <t>Otras cuentas por cobrar Largo Plazo</t>
  </si>
  <si>
    <t xml:space="preserve">Otros Activos </t>
  </si>
  <si>
    <t>Activos no Corrientes</t>
  </si>
  <si>
    <t>Total Activos</t>
  </si>
  <si>
    <t>PASIVOS</t>
  </si>
  <si>
    <t>Bonos Corporativos a corto plazo</t>
  </si>
  <si>
    <t>Prétamos Corriente y Porción Corriente Deuda L.P.</t>
  </si>
  <si>
    <t>Cuentas por Pagar Proveedores</t>
  </si>
  <si>
    <t>Otras Cuentas Por Pagar</t>
  </si>
  <si>
    <t>Retenciones, Acum. y Provisiones</t>
  </si>
  <si>
    <t>Total Pasivos Corrientes</t>
  </si>
  <si>
    <t>Bonos Corporativos</t>
  </si>
  <si>
    <t>Préstamo por Pagar L. P.</t>
  </si>
  <si>
    <t>Cuentas por Pagar L. P.</t>
  </si>
  <si>
    <t>Pasivos no Corrientes</t>
  </si>
  <si>
    <t>Total Pasivos</t>
  </si>
  <si>
    <t>CAPITAL</t>
  </si>
  <si>
    <t>Capital Social Pagado</t>
  </si>
  <si>
    <t>Reserva Legal</t>
  </si>
  <si>
    <t>Beneficios Acumulados Años Anteriores</t>
  </si>
  <si>
    <t>Resultado del Período Neto</t>
  </si>
  <si>
    <t>Resultado en Inversiones Permanente</t>
  </si>
  <si>
    <t>Efecto de Conversión</t>
  </si>
  <si>
    <t xml:space="preserve">Intereses Minoritario </t>
  </si>
  <si>
    <t>Total Capital</t>
  </si>
  <si>
    <t>Total Pasivo y Capital</t>
  </si>
  <si>
    <t>CONSORCIO REMIX, S. A., Y SUBSIDIARIAS</t>
  </si>
  <si>
    <t>ESTADO DE RESULTADO CONSOLIDADO NO AUDITADO</t>
  </si>
  <si>
    <t>Acumulado</t>
  </si>
  <si>
    <t>Ingresos</t>
  </si>
  <si>
    <t>Ventas de Productos</t>
  </si>
  <si>
    <t>Ventas de Servicios</t>
  </si>
  <si>
    <t>Diferencia Cambiaria</t>
  </si>
  <si>
    <t>Utilidad en Ventas Activos</t>
  </si>
  <si>
    <t>Otros Ingresos</t>
  </si>
  <si>
    <t>Total Ingresos</t>
  </si>
  <si>
    <t>Costos</t>
  </si>
  <si>
    <t xml:space="preserve">Costos de Ventas </t>
  </si>
  <si>
    <t>Gastos de depreciación</t>
  </si>
  <si>
    <t>Utilidad Bruta</t>
  </si>
  <si>
    <t>Gastos Operacionales</t>
  </si>
  <si>
    <t>Gastos por Servicios</t>
  </si>
  <si>
    <t xml:space="preserve">Gastos generales y administrativos </t>
  </si>
  <si>
    <t>Gastos depreciación</t>
  </si>
  <si>
    <t>Total Gastos operacionales</t>
  </si>
  <si>
    <t>Resultados antes de los gastos financieros</t>
  </si>
  <si>
    <t xml:space="preserve">Gastos financieros </t>
  </si>
  <si>
    <t>Resultados en operaciones</t>
  </si>
  <si>
    <t xml:space="preserve">Otros Gastos </t>
  </si>
  <si>
    <t>Resultados antes de partidas extraordinarias</t>
  </si>
  <si>
    <t xml:space="preserve">Partidas Extraordinarias  </t>
  </si>
  <si>
    <t>Resultados antes del impuesto sobre la Renta</t>
  </si>
  <si>
    <t xml:space="preserve">Menos: Impuestos Sobre la Renta </t>
  </si>
  <si>
    <t>Resultado antes de interes minoritario</t>
  </si>
  <si>
    <t xml:space="preserve">Interes Minoritario </t>
  </si>
  <si>
    <t>Resultados Netos del Periodo</t>
  </si>
  <si>
    <t>Estado de Cambios en el Patrimonio Consolidado no auditado</t>
  </si>
  <si>
    <t>(valores expresados en pesos Dominicanos -RD$)</t>
  </si>
  <si>
    <t>Capital en Circulacion</t>
  </si>
  <si>
    <t>Otros Aportes Patrimoniales no Capitalizados</t>
  </si>
  <si>
    <t>Interes Minoritario</t>
  </si>
  <si>
    <t>Resultados en Inversiones Permanentes</t>
  </si>
  <si>
    <t>Resultados Acumulados</t>
  </si>
  <si>
    <t>Total Patrimonio</t>
  </si>
  <si>
    <t>Dividendos pagados</t>
  </si>
  <si>
    <t>Variación Inversiones Permanente</t>
  </si>
  <si>
    <t>Efecto de Conversión moneda extranjera</t>
  </si>
  <si>
    <t>Resultado del periodo</t>
  </si>
  <si>
    <t>Saldo al 31 de Diciembre 2017</t>
  </si>
  <si>
    <t>Saldo al 31 de Marzo 2018</t>
  </si>
  <si>
    <t>ESTADO DE FLUJOS DE EFECTIVO NO AUDITADO</t>
  </si>
  <si>
    <t xml:space="preserve">POR LOS PERIODOS DE TRES MESES TERMINADOS AL </t>
  </si>
  <si>
    <t>VALORES EXPRESADOS EN RD$</t>
  </si>
  <si>
    <t>Actividades de operación:</t>
  </si>
  <si>
    <t>Resultado del Periodo</t>
  </si>
  <si>
    <t>Depreciación del periodo</t>
  </si>
  <si>
    <t>Interes minoritario</t>
  </si>
  <si>
    <t>Efecto en cambio de cuentas por cobrar largo plazo</t>
  </si>
  <si>
    <t>Otros ajustes</t>
  </si>
  <si>
    <t>Resultado acumulado Inmobiliaria Aura</t>
  </si>
  <si>
    <t>Gastos financieros</t>
  </si>
  <si>
    <t xml:space="preserve">Cambios en activos y pasivos de operación: </t>
  </si>
  <si>
    <t>Disminución (aumento) en activos:</t>
  </si>
  <si>
    <t>Cuentas por Cobrar</t>
  </si>
  <si>
    <t>Inventarios</t>
  </si>
  <si>
    <t>Gastos pagados por anticipado</t>
  </si>
  <si>
    <t xml:space="preserve">Otros activos </t>
  </si>
  <si>
    <t>Aumento (disminución) en pasivos:</t>
  </si>
  <si>
    <t xml:space="preserve">          Cuentas por pagar proveedores</t>
  </si>
  <si>
    <t xml:space="preserve"> Retenciones y Acumulaciones </t>
  </si>
  <si>
    <t>Efectivo neto provisto por las actividades de operación</t>
  </si>
  <si>
    <t>Actividades de inversión :</t>
  </si>
  <si>
    <t>Variación en propiedad, planta y equipo</t>
  </si>
  <si>
    <t xml:space="preserve">Variación en Inversiones </t>
  </si>
  <si>
    <t xml:space="preserve">Efectivo neto usado en las actividades de inversión </t>
  </si>
  <si>
    <t>Actividades de financiamiento :</t>
  </si>
  <si>
    <t>Emisión de bonos</t>
  </si>
  <si>
    <t>Nuevos prestamos adquiridos</t>
  </si>
  <si>
    <t>Prestamos y bonos pagados</t>
  </si>
  <si>
    <t>Cuentas por Pagar a Largo Plazo</t>
  </si>
  <si>
    <t>Pago dividendos</t>
  </si>
  <si>
    <t>Pago de Intereses</t>
  </si>
  <si>
    <t>Efectivo provisto en actividades de financiamiento</t>
  </si>
  <si>
    <t>Disminución de efectivo y equivalente de efectivo</t>
  </si>
  <si>
    <t>Efectivo y equivalentes al inicio del año</t>
  </si>
  <si>
    <t>Efectivo y equivalentes  al final del año</t>
  </si>
  <si>
    <t>Efecto de conversión</t>
  </si>
  <si>
    <t>Aportes por capitalizar</t>
  </si>
  <si>
    <t xml:space="preserve">POR PERIODO DE TRES MESES TERMINADOS AL </t>
  </si>
  <si>
    <t>31 DE MARZO DEL 2018, 2017</t>
  </si>
  <si>
    <t>31 DE MARZO 2018,  y  2017</t>
  </si>
  <si>
    <t xml:space="preserve">Al 31 de marzo del 2017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</si>
</sst>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_);_(* \(#,##0\);_(* &quot;-&quot;??_);_(@_)"/>
    <numFmt numFmtId="165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Garamond"/>
      <family val="1"/>
    </font>
    <font>
      <sz val="11"/>
      <name val="Garamond"/>
      <family val="1"/>
    </font>
    <font>
      <sz val="10"/>
      <name val="Arial"/>
      <family val="2"/>
    </font>
    <font>
      <b/>
      <u/>
      <sz val="10"/>
      <color indexed="8"/>
      <name val="Garamond"/>
      <family val="1"/>
    </font>
    <font>
      <sz val="11"/>
      <color theme="1"/>
      <name val="Garamond"/>
      <family val="1"/>
    </font>
    <font>
      <b/>
      <u/>
      <sz val="11"/>
      <name val="Garamond"/>
      <family val="1"/>
    </font>
    <font>
      <b/>
      <sz val="11"/>
      <color theme="1"/>
      <name val="Garamond"/>
      <family val="1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2" applyFont="1"/>
    <xf numFmtId="164" fontId="3" fillId="0" borderId="0" xfId="0" applyNumberFormat="1" applyFont="1"/>
    <xf numFmtId="0" fontId="2" fillId="0" borderId="0" xfId="0" applyFont="1" applyAlignment="1">
      <alignment horizontal="center"/>
    </xf>
    <xf numFmtId="17" fontId="5" fillId="2" borderId="0" xfId="0" applyNumberFormat="1" applyFont="1" applyFill="1" applyBorder="1" applyAlignment="1">
      <alignment horizontal="center" vertical="top" wrapText="1"/>
    </xf>
    <xf numFmtId="165" fontId="3" fillId="0" borderId="0" xfId="1" applyNumberFormat="1" applyFont="1"/>
    <xf numFmtId="164" fontId="3" fillId="0" borderId="0" xfId="1" applyNumberFormat="1" applyFont="1"/>
    <xf numFmtId="164" fontId="6" fillId="0" borderId="0" xfId="1" applyNumberFormat="1" applyFont="1" applyAlignment="1">
      <alignment vertical="top"/>
    </xf>
    <xf numFmtId="164" fontId="3" fillId="0" borderId="0" xfId="1" applyNumberFormat="1" applyFont="1" applyFill="1"/>
    <xf numFmtId="164" fontId="6" fillId="0" borderId="1" xfId="1" applyNumberFormat="1" applyFont="1" applyBorder="1" applyAlignment="1">
      <alignment vertical="top"/>
    </xf>
    <xf numFmtId="165" fontId="3" fillId="0" borderId="0" xfId="1" applyNumberFormat="1" applyFont="1" applyFill="1"/>
    <xf numFmtId="164" fontId="3" fillId="0" borderId="2" xfId="1" applyNumberFormat="1" applyFont="1" applyBorder="1"/>
    <xf numFmtId="165" fontId="2" fillId="0" borderId="0" xfId="1" applyNumberFormat="1" applyFont="1"/>
    <xf numFmtId="164" fontId="2" fillId="0" borderId="3" xfId="1" applyNumberFormat="1" applyFont="1" applyBorder="1"/>
    <xf numFmtId="164" fontId="3" fillId="2" borderId="0" xfId="1" applyNumberFormat="1" applyFont="1" applyFill="1"/>
    <xf numFmtId="164" fontId="3" fillId="0" borderId="2" xfId="0" applyNumberFormat="1" applyFont="1" applyBorder="1"/>
    <xf numFmtId="164" fontId="3" fillId="0" borderId="0" xfId="0" applyNumberFormat="1" applyFont="1" applyBorder="1"/>
    <xf numFmtId="164" fontId="2" fillId="0" borderId="0" xfId="0" applyNumberFormat="1" applyFont="1"/>
    <xf numFmtId="164" fontId="6" fillId="2" borderId="0" xfId="1" applyNumberFormat="1" applyFont="1" applyFill="1" applyAlignment="1">
      <alignment vertical="top"/>
    </xf>
    <xf numFmtId="164" fontId="2" fillId="0" borderId="3" xfId="0" applyNumberFormat="1" applyFont="1" applyBorder="1"/>
    <xf numFmtId="0" fontId="2" fillId="0" borderId="0" xfId="0" applyFont="1" applyAlignment="1">
      <alignment horizontal="center" wrapText="1"/>
    </xf>
    <xf numFmtId="17" fontId="7" fillId="0" borderId="0" xfId="0" applyNumberFormat="1" applyFont="1" applyAlignment="1">
      <alignment horizontal="center"/>
    </xf>
    <xf numFmtId="0" fontId="3" fillId="0" borderId="0" xfId="0" applyFont="1" applyFill="1"/>
    <xf numFmtId="164" fontId="3" fillId="0" borderId="1" xfId="1" applyNumberFormat="1" applyFont="1" applyBorder="1"/>
    <xf numFmtId="164" fontId="2" fillId="0" borderId="4" xfId="0" applyNumberFormat="1" applyFont="1" applyBorder="1"/>
    <xf numFmtId="164" fontId="6" fillId="2" borderId="1" xfId="1" applyNumberFormat="1" applyFont="1" applyFill="1" applyBorder="1" applyAlignment="1">
      <alignment vertical="top"/>
    </xf>
    <xf numFmtId="164" fontId="2" fillId="0" borderId="2" xfId="0" applyNumberFormat="1" applyFont="1" applyBorder="1"/>
    <xf numFmtId="165" fontId="2" fillId="0" borderId="0" xfId="1" applyNumberFormat="1" applyFont="1" applyFill="1"/>
    <xf numFmtId="164" fontId="6" fillId="2" borderId="2" xfId="1" applyNumberFormat="1" applyFont="1" applyFill="1" applyBorder="1" applyAlignment="1">
      <alignment vertical="top"/>
    </xf>
    <xf numFmtId="164" fontId="2" fillId="0" borderId="0" xfId="1" applyNumberFormat="1" applyFont="1"/>
    <xf numFmtId="164" fontId="2" fillId="0" borderId="1" xfId="1" applyNumberFormat="1" applyFont="1" applyBorder="1"/>
    <xf numFmtId="164" fontId="2" fillId="0" borderId="0" xfId="1" applyNumberFormat="1" applyFont="1" applyBorder="1"/>
    <xf numFmtId="164" fontId="2" fillId="0" borderId="4" xfId="1" applyNumberFormat="1" applyFont="1" applyBorder="1"/>
    <xf numFmtId="0" fontId="6" fillId="0" borderId="0" xfId="0" applyFont="1"/>
    <xf numFmtId="37" fontId="6" fillId="0" borderId="0" xfId="0" applyNumberFormat="1" applyFont="1"/>
    <xf numFmtId="0" fontId="6" fillId="0" borderId="5" xfId="0" applyFont="1" applyBorder="1"/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0" xfId="0" applyFont="1"/>
    <xf numFmtId="164" fontId="6" fillId="0" borderId="0" xfId="1" applyNumberFormat="1" applyFont="1"/>
    <xf numFmtId="164" fontId="6" fillId="0" borderId="8" xfId="1" applyNumberFormat="1" applyFont="1" applyBorder="1"/>
    <xf numFmtId="37" fontId="8" fillId="0" borderId="4" xfId="0" applyNumberFormat="1" applyFont="1" applyBorder="1"/>
    <xf numFmtId="43" fontId="8" fillId="0" borderId="4" xfId="1" applyFont="1" applyBorder="1"/>
    <xf numFmtId="164" fontId="3" fillId="0" borderId="8" xfId="1" applyNumberFormat="1" applyFont="1" applyBorder="1"/>
    <xf numFmtId="37" fontId="2" fillId="0" borderId="4" xfId="0" applyNumberFormat="1" applyFont="1" applyBorder="1"/>
    <xf numFmtId="43" fontId="2" fillId="0" borderId="4" xfId="1" applyFont="1" applyBorder="1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164" fontId="3" fillId="0" borderId="0" xfId="3" applyNumberFormat="1" applyFont="1" applyAlignment="1">
      <alignment horizontal="right"/>
    </xf>
    <xf numFmtId="0" fontId="3" fillId="0" borderId="0" xfId="0" applyFont="1" applyAlignment="1">
      <alignment horizontal="left" wrapText="1" indent="4"/>
    </xf>
    <xf numFmtId="0" fontId="3" fillId="0" borderId="0" xfId="0" applyFont="1" applyAlignment="1">
      <alignment horizontal="left" wrapText="1" indent="3"/>
    </xf>
    <xf numFmtId="0" fontId="2" fillId="0" borderId="0" xfId="0" applyFont="1" applyAlignment="1"/>
    <xf numFmtId="164" fontId="2" fillId="0" borderId="0" xfId="3" applyNumberFormat="1" applyFont="1" applyAlignment="1">
      <alignment horizontal="right" wrapText="1"/>
    </xf>
    <xf numFmtId="164" fontId="3" fillId="0" borderId="0" xfId="3" applyNumberFormat="1" applyFont="1" applyFill="1" applyAlignment="1">
      <alignment horizontal="right"/>
    </xf>
    <xf numFmtId="164" fontId="2" fillId="0" borderId="2" xfId="3" applyNumberFormat="1" applyFont="1" applyBorder="1" applyAlignment="1">
      <alignment horizontal="right"/>
    </xf>
    <xf numFmtId="164" fontId="3" fillId="0" borderId="1" xfId="3" applyNumberFormat="1" applyFont="1" applyBorder="1" applyAlignment="1">
      <alignment horizontal="right"/>
    </xf>
    <xf numFmtId="164" fontId="2" fillId="0" borderId="3" xfId="3" applyNumberFormat="1" applyFont="1" applyBorder="1" applyAlignment="1">
      <alignment horizontal="right"/>
    </xf>
    <xf numFmtId="17" fontId="7" fillId="0" borderId="0" xfId="0" applyNumberFormat="1" applyFont="1" applyFill="1" applyAlignment="1">
      <alignment horizontal="center"/>
    </xf>
    <xf numFmtId="164" fontId="3" fillId="0" borderId="0" xfId="3" applyNumberFormat="1" applyFont="1" applyFill="1" applyAlignment="1">
      <alignment horizontal="center"/>
    </xf>
    <xf numFmtId="164" fontId="2" fillId="0" borderId="2" xfId="3" applyNumberFormat="1" applyFont="1" applyFill="1" applyBorder="1" applyAlignment="1">
      <alignment horizontal="right"/>
    </xf>
    <xf numFmtId="17" fontId="2" fillId="0" borderId="0" xfId="0" applyNumberFormat="1" applyFont="1" applyAlignment="1">
      <alignment horizontal="center"/>
    </xf>
    <xf numFmtId="164" fontId="0" fillId="0" borderId="0" xfId="0" applyNumberFormat="1"/>
    <xf numFmtId="164" fontId="2" fillId="0" borderId="0" xfId="3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2" applyFont="1" applyAlignment="1">
      <alignment horizontal="center"/>
    </xf>
    <xf numFmtId="43" fontId="0" fillId="0" borderId="0" xfId="1" applyFont="1"/>
  </cellXfs>
  <cellStyles count="4">
    <cellStyle name="Comma" xfId="1" builtinId="3"/>
    <cellStyle name="Millares 10" xfId="3"/>
    <cellStyle name="Normal" xfId="0" builtinId="0"/>
    <cellStyle name="Normal 8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externalLink" Target="externalLinks/externalLink1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wendy/Desktop/consorcio%20remix/consolidado%20a%20marzo%202017/Estado%20Consolidado%20Marzo%202017%20repor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uacion Comparativo"/>
      <sheetName val="Resultados comparativo"/>
      <sheetName val="Patrimonio"/>
      <sheetName val="Presentacion flujo"/>
      <sheetName val="HOJA FLUJO MARZO"/>
      <sheetName val="Hoja flujo Dic.-jun"/>
      <sheetName val="CONSOLIDACION"/>
      <sheetName val="caclulo int. minoritario"/>
      <sheetName val="recalculo"/>
      <sheetName val="Hoja2"/>
      <sheetName val="Elim y ajuste"/>
    </sheetNames>
    <sheetDataSet>
      <sheetData sheetId="0">
        <row r="14">
          <cell r="C14">
            <v>239642948.92994571</v>
          </cell>
        </row>
        <row r="24">
          <cell r="C24">
            <v>37815524.227340698</v>
          </cell>
        </row>
      </sheetData>
      <sheetData sheetId="1"/>
      <sheetData sheetId="2"/>
      <sheetData sheetId="3">
        <row r="30">
          <cell r="C30">
            <v>-88690477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showGridLines="0" topLeftCell="A17" workbookViewId="0">
      <selection activeCell="A20" sqref="A20"/>
    </sheetView>
  </sheetViews>
  <sheetFormatPr baseColWidth="10" defaultRowHeight="15" x14ac:dyDescent="0.2"/>
  <cols>
    <col min="1" max="1" width="43.5" customWidth="1"/>
    <col min="2" max="2" width="2" customWidth="1"/>
    <col min="3" max="3" width="12.83203125" bestFit="1" customWidth="1"/>
    <col min="4" max="4" width="1.1640625" customWidth="1"/>
    <col min="5" max="5" width="12.5" bestFit="1" customWidth="1"/>
  </cols>
  <sheetData>
    <row r="1" spans="1:6" x14ac:dyDescent="0.2">
      <c r="A1" s="65" t="s">
        <v>0</v>
      </c>
      <c r="B1" s="65"/>
      <c r="C1" s="65"/>
      <c r="D1" s="65"/>
      <c r="E1" s="65"/>
    </row>
    <row r="2" spans="1:6" x14ac:dyDescent="0.2">
      <c r="A2" s="65" t="s">
        <v>1</v>
      </c>
      <c r="B2" s="65"/>
      <c r="C2" s="65"/>
      <c r="D2" s="65"/>
      <c r="E2" s="65"/>
    </row>
    <row r="3" spans="1:6" x14ac:dyDescent="0.2">
      <c r="A3" s="65" t="s">
        <v>2</v>
      </c>
      <c r="B3" s="65"/>
      <c r="C3" s="65"/>
      <c r="D3" s="65"/>
      <c r="E3" s="65"/>
      <c r="F3" s="5"/>
    </row>
    <row r="4" spans="1:6" x14ac:dyDescent="0.2">
      <c r="A4" s="65" t="s">
        <v>3</v>
      </c>
      <c r="B4" s="65"/>
      <c r="C4" s="65"/>
      <c r="D4" s="65"/>
      <c r="E4" s="65"/>
    </row>
    <row r="5" spans="1:6" x14ac:dyDescent="0.2">
      <c r="A5" s="3"/>
      <c r="B5" s="2"/>
      <c r="C5" s="2"/>
      <c r="D5" s="2"/>
      <c r="E5" s="4"/>
    </row>
    <row r="6" spans="1:6" x14ac:dyDescent="0.2">
      <c r="A6" s="2"/>
      <c r="B6" s="2"/>
      <c r="C6" s="5"/>
      <c r="D6" s="2"/>
      <c r="E6" s="5"/>
    </row>
    <row r="7" spans="1:6" x14ac:dyDescent="0.2">
      <c r="A7" s="2"/>
      <c r="B7" s="2"/>
      <c r="C7" s="6">
        <v>43160</v>
      </c>
      <c r="D7" s="5"/>
      <c r="E7" s="62">
        <v>42795</v>
      </c>
    </row>
    <row r="8" spans="1:6" x14ac:dyDescent="0.2">
      <c r="A8" s="1" t="s">
        <v>4</v>
      </c>
      <c r="B8" s="2"/>
      <c r="C8" s="2"/>
      <c r="D8" s="2"/>
      <c r="E8" s="2"/>
    </row>
    <row r="9" spans="1:6" x14ac:dyDescent="0.2">
      <c r="A9" s="7" t="s">
        <v>5</v>
      </c>
      <c r="B9" s="2"/>
      <c r="C9" s="8">
        <v>92356858.309351921</v>
      </c>
      <c r="D9" s="2"/>
      <c r="E9" s="9">
        <v>74055874.914492458</v>
      </c>
    </row>
    <row r="10" spans="1:6" x14ac:dyDescent="0.2">
      <c r="A10" s="7" t="s">
        <v>6</v>
      </c>
      <c r="B10" s="2"/>
      <c r="C10" s="8">
        <v>713706990.56280971</v>
      </c>
      <c r="D10" s="2"/>
      <c r="E10" s="9">
        <v>710761059.71892536</v>
      </c>
    </row>
    <row r="11" spans="1:6" x14ac:dyDescent="0.2">
      <c r="A11" s="7" t="s">
        <v>7</v>
      </c>
      <c r="B11" s="2"/>
      <c r="C11" s="10">
        <v>311257785.42671365</v>
      </c>
      <c r="D11" s="2"/>
      <c r="E11" s="9">
        <v>287006657.78297436</v>
      </c>
    </row>
    <row r="12" spans="1:6" x14ac:dyDescent="0.2">
      <c r="A12" s="7" t="s">
        <v>8</v>
      </c>
      <c r="B12" s="2"/>
      <c r="C12" s="8">
        <v>170072777.4845871</v>
      </c>
      <c r="D12" s="2"/>
      <c r="E12" s="9">
        <v>225430532.08653501</v>
      </c>
    </row>
    <row r="13" spans="1:6" x14ac:dyDescent="0.2">
      <c r="A13" s="7" t="s">
        <v>9</v>
      </c>
      <c r="B13" s="2"/>
      <c r="C13" s="8">
        <v>42629400.860669523</v>
      </c>
      <c r="D13" s="2"/>
      <c r="E13" s="11">
        <v>42414558.029211558</v>
      </c>
    </row>
    <row r="14" spans="1:6" x14ac:dyDescent="0.2">
      <c r="A14" s="12" t="s">
        <v>10</v>
      </c>
      <c r="B14" s="2"/>
      <c r="C14" s="13">
        <f>SUM(C9:C13)</f>
        <v>1330023812.6441321</v>
      </c>
      <c r="D14" s="2"/>
      <c r="E14" s="13">
        <f>SUM(E9:E13)</f>
        <v>1339668682.5321388</v>
      </c>
    </row>
    <row r="15" spans="1:6" x14ac:dyDescent="0.2">
      <c r="A15" s="7" t="s">
        <v>11</v>
      </c>
      <c r="B15" s="2"/>
      <c r="C15" s="8">
        <v>145078656.14439908</v>
      </c>
      <c r="D15" s="2"/>
      <c r="E15" s="8">
        <v>239642948.92994571</v>
      </c>
    </row>
    <row r="16" spans="1:6" x14ac:dyDescent="0.2">
      <c r="A16" s="7" t="s">
        <v>12</v>
      </c>
      <c r="B16" s="2"/>
      <c r="C16" s="8">
        <v>845200856.26128137</v>
      </c>
      <c r="D16" s="2"/>
      <c r="E16" s="8">
        <v>826841565.74550068</v>
      </c>
    </row>
    <row r="17" spans="1:5" x14ac:dyDescent="0.2">
      <c r="A17" s="7" t="s">
        <v>13</v>
      </c>
      <c r="B17" s="2"/>
      <c r="C17" s="8">
        <v>41396888.07</v>
      </c>
      <c r="D17" s="2"/>
      <c r="E17" s="8">
        <v>0</v>
      </c>
    </row>
    <row r="18" spans="1:5" x14ac:dyDescent="0.2">
      <c r="A18" s="7" t="s">
        <v>14</v>
      </c>
      <c r="B18" s="2"/>
      <c r="C18" s="8">
        <v>177480000</v>
      </c>
      <c r="D18" s="2"/>
      <c r="E18" s="8">
        <v>170496000</v>
      </c>
    </row>
    <row r="19" spans="1:5" x14ac:dyDescent="0.2">
      <c r="A19" s="7" t="s">
        <v>15</v>
      </c>
      <c r="B19" s="2"/>
      <c r="C19" s="8">
        <v>5103031.6726643164</v>
      </c>
      <c r="D19" s="2"/>
      <c r="E19" s="8">
        <v>4152345.6710334476</v>
      </c>
    </row>
    <row r="20" spans="1:5" x14ac:dyDescent="0.2">
      <c r="A20" s="12" t="s">
        <v>16</v>
      </c>
      <c r="B20" s="2"/>
      <c r="C20" s="13">
        <f>SUM(C15:C19)</f>
        <v>1214259432.1483448</v>
      </c>
      <c r="D20" s="2"/>
      <c r="E20" s="13">
        <f>SUM(E15:E19)</f>
        <v>1241132860.3464799</v>
      </c>
    </row>
    <row r="21" spans="1:5" ht="16" thickBot="1" x14ac:dyDescent="0.25">
      <c r="A21" s="14" t="s">
        <v>17</v>
      </c>
      <c r="B21" s="2"/>
      <c r="C21" s="15">
        <f>+C20+C14</f>
        <v>2544283244.7924767</v>
      </c>
      <c r="D21" s="2"/>
      <c r="E21" s="15">
        <f>+E20+E14</f>
        <v>2580801542.8786187</v>
      </c>
    </row>
    <row r="22" spans="1:5" ht="16" thickTop="1" x14ac:dyDescent="0.2">
      <c r="A22" s="14" t="s">
        <v>18</v>
      </c>
      <c r="B22" s="2"/>
      <c r="C22" s="2"/>
      <c r="D22" s="2"/>
      <c r="E22" s="2"/>
    </row>
    <row r="23" spans="1:5" x14ac:dyDescent="0.2">
      <c r="A23" s="7" t="s">
        <v>19</v>
      </c>
      <c r="B23" s="2"/>
      <c r="C23" s="8">
        <v>198617559</v>
      </c>
      <c r="D23" s="2"/>
      <c r="E23" s="8">
        <v>0</v>
      </c>
    </row>
    <row r="24" spans="1:5" x14ac:dyDescent="0.2">
      <c r="A24" s="7" t="s">
        <v>20</v>
      </c>
      <c r="B24" s="2"/>
      <c r="C24" s="8">
        <v>247664572.65739408</v>
      </c>
      <c r="D24" s="2"/>
      <c r="E24" s="16">
        <v>341971331.49963272</v>
      </c>
    </row>
    <row r="25" spans="1:5" x14ac:dyDescent="0.2">
      <c r="A25" s="7" t="s">
        <v>21</v>
      </c>
      <c r="B25" s="2"/>
      <c r="C25" s="8">
        <v>189796580.94318509</v>
      </c>
      <c r="D25" s="2"/>
      <c r="E25" s="8">
        <v>309670329.6735847</v>
      </c>
    </row>
    <row r="26" spans="1:5" x14ac:dyDescent="0.2">
      <c r="A26" s="7" t="s">
        <v>22</v>
      </c>
      <c r="B26" s="2"/>
      <c r="C26" s="8">
        <v>320684913.3341949</v>
      </c>
      <c r="D26" s="2"/>
      <c r="E26" s="8">
        <v>377859896.0185011</v>
      </c>
    </row>
    <row r="27" spans="1:5" x14ac:dyDescent="0.2">
      <c r="A27" s="7" t="s">
        <v>23</v>
      </c>
      <c r="B27" s="2"/>
      <c r="C27" s="8">
        <v>40981430.692906387</v>
      </c>
      <c r="D27" s="2"/>
      <c r="E27" s="8">
        <f>+'[1]Situacion Comparativo'!$C$24</f>
        <v>37815524.227340698</v>
      </c>
    </row>
    <row r="28" spans="1:5" x14ac:dyDescent="0.2">
      <c r="A28" s="12" t="s">
        <v>24</v>
      </c>
      <c r="B28" s="2"/>
      <c r="C28" s="17">
        <f>SUM(C23:C27)</f>
        <v>997745056.62768042</v>
      </c>
      <c r="D28" s="2"/>
      <c r="E28" s="17">
        <f>SUM(E23:E27)</f>
        <v>1067317081.4190593</v>
      </c>
    </row>
    <row r="29" spans="1:5" x14ac:dyDescent="0.2">
      <c r="A29" s="12" t="s">
        <v>25</v>
      </c>
      <c r="B29" s="2"/>
      <c r="C29" s="8">
        <v>257347728</v>
      </c>
      <c r="D29" s="2"/>
      <c r="E29" s="18">
        <v>328834596</v>
      </c>
    </row>
    <row r="30" spans="1:5" x14ac:dyDescent="0.2">
      <c r="A30" s="7" t="s">
        <v>26</v>
      </c>
      <c r="B30" s="2"/>
      <c r="C30" s="8">
        <v>109697269.04035544</v>
      </c>
      <c r="D30" s="2"/>
      <c r="E30" s="18">
        <v>278349193.58331156</v>
      </c>
    </row>
    <row r="31" spans="1:5" x14ac:dyDescent="0.2">
      <c r="A31" s="7" t="s">
        <v>27</v>
      </c>
      <c r="B31" s="2"/>
      <c r="C31" s="8">
        <v>278017833.954</v>
      </c>
      <c r="D31" s="2"/>
      <c r="E31" s="18">
        <v>57151830.640000001</v>
      </c>
    </row>
    <row r="32" spans="1:5" x14ac:dyDescent="0.2">
      <c r="A32" s="12" t="s">
        <v>28</v>
      </c>
      <c r="B32" s="2"/>
      <c r="C32" s="17">
        <f>SUM(C29:C31)</f>
        <v>645062830.99435544</v>
      </c>
      <c r="D32" s="2"/>
      <c r="E32" s="17">
        <f>SUM(E29:E31)</f>
        <v>664335620.22331154</v>
      </c>
    </row>
    <row r="33" spans="1:5" x14ac:dyDescent="0.2">
      <c r="A33" s="12" t="s">
        <v>29</v>
      </c>
      <c r="B33" s="2"/>
      <c r="C33" s="19">
        <v>1642807887.622036</v>
      </c>
      <c r="D33" s="1"/>
      <c r="E33" s="19">
        <f>+E32+E28</f>
        <v>1731652701.6423707</v>
      </c>
    </row>
    <row r="34" spans="1:5" x14ac:dyDescent="0.2">
      <c r="A34" s="14" t="s">
        <v>30</v>
      </c>
      <c r="B34" s="2"/>
      <c r="C34" s="2"/>
      <c r="D34" s="2"/>
      <c r="E34" s="2"/>
    </row>
    <row r="35" spans="1:5" x14ac:dyDescent="0.2">
      <c r="A35" s="7" t="s">
        <v>31</v>
      </c>
      <c r="B35" s="2"/>
      <c r="C35" s="10">
        <v>700000000</v>
      </c>
      <c r="D35" s="2"/>
      <c r="E35" s="8">
        <v>650000000</v>
      </c>
    </row>
    <row r="36" spans="1:5" x14ac:dyDescent="0.2">
      <c r="A36" s="7" t="s">
        <v>32</v>
      </c>
      <c r="B36" s="2"/>
      <c r="C36" s="10">
        <v>41720132</v>
      </c>
      <c r="D36" s="2"/>
      <c r="E36" s="8">
        <v>38200198</v>
      </c>
    </row>
    <row r="37" spans="1:5" x14ac:dyDescent="0.2">
      <c r="A37" s="7" t="s">
        <v>121</v>
      </c>
      <c r="B37" s="2"/>
      <c r="C37" s="10">
        <v>0</v>
      </c>
      <c r="D37" s="2"/>
      <c r="E37" s="8">
        <v>10000000</v>
      </c>
    </row>
    <row r="38" spans="1:5" x14ac:dyDescent="0.2">
      <c r="A38" s="7" t="s">
        <v>33</v>
      </c>
      <c r="B38" s="2"/>
      <c r="C38" s="10">
        <v>114827877</v>
      </c>
      <c r="D38" s="2"/>
      <c r="E38" s="8">
        <v>70458901</v>
      </c>
    </row>
    <row r="39" spans="1:5" x14ac:dyDescent="0.2">
      <c r="A39" s="7" t="s">
        <v>34</v>
      </c>
      <c r="B39" s="2"/>
      <c r="C39" s="10">
        <v>21919793.504485257</v>
      </c>
      <c r="D39" s="2"/>
      <c r="E39" s="8">
        <v>13987007.487608116</v>
      </c>
    </row>
    <row r="40" spans="1:5" x14ac:dyDescent="0.2">
      <c r="A40" s="7" t="s">
        <v>35</v>
      </c>
      <c r="B40" s="2"/>
      <c r="C40" s="10">
        <v>11300829.951724932</v>
      </c>
      <c r="D40" s="8"/>
      <c r="E40" s="20">
        <v>48224812</v>
      </c>
    </row>
    <row r="41" spans="1:5" x14ac:dyDescent="0.2">
      <c r="A41" s="7" t="s">
        <v>36</v>
      </c>
      <c r="B41" s="2"/>
      <c r="C41" s="10">
        <v>5304470.16</v>
      </c>
      <c r="D41" s="8"/>
      <c r="E41" s="8">
        <v>11964095.300000001</v>
      </c>
    </row>
    <row r="42" spans="1:5" x14ac:dyDescent="0.2">
      <c r="A42" s="7" t="s">
        <v>37</v>
      </c>
      <c r="B42" s="2"/>
      <c r="C42" s="10">
        <v>6402254.5509239528</v>
      </c>
      <c r="D42" s="2"/>
      <c r="E42" s="8">
        <v>6313827.3423223346</v>
      </c>
    </row>
    <row r="43" spans="1:5" x14ac:dyDescent="0.2">
      <c r="A43" s="12" t="s">
        <v>38</v>
      </c>
      <c r="B43" s="2"/>
      <c r="C43" s="17">
        <v>901475357.16713405</v>
      </c>
      <c r="D43" s="2"/>
      <c r="E43" s="17">
        <f>SUM(E35:E42)</f>
        <v>849148841.12993038</v>
      </c>
    </row>
    <row r="44" spans="1:5" ht="16" thickBot="1" x14ac:dyDescent="0.25">
      <c r="A44" s="14" t="s">
        <v>39</v>
      </c>
      <c r="B44" s="2"/>
      <c r="C44" s="21">
        <v>2544283244.7891703</v>
      </c>
      <c r="D44" s="2"/>
      <c r="E44" s="21">
        <f>+E43+E33</f>
        <v>2580801542.7723012</v>
      </c>
    </row>
    <row r="45" spans="1:5" ht="16" thickTop="1" x14ac:dyDescent="0.2"/>
  </sheetData>
  <mergeCells count="4">
    <mergeCell ref="A1:E1"/>
    <mergeCell ref="A2:E2"/>
    <mergeCell ref="A3:E3"/>
    <mergeCell ref="A4:E4"/>
  </mergeCells>
  <phoneticPr fontId="9" type="noConversion"/>
  <pageMargins left="0.7" right="0.7" top="0.75" bottom="0.75" header="0.3" footer="0.3"/>
  <pageSetup orientation="portrait" copies="3" r:id="rId1"/>
  <ignoredErrors>
    <ignoredError sqref="C32 C2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showGridLines="0" topLeftCell="A11" workbookViewId="0">
      <selection activeCell="H40" sqref="H40"/>
    </sheetView>
  </sheetViews>
  <sheetFormatPr baseColWidth="10" defaultRowHeight="15" x14ac:dyDescent="0.2"/>
  <cols>
    <col min="1" max="1" width="50.83203125" customWidth="1"/>
    <col min="2" max="2" width="2.33203125" customWidth="1"/>
    <col min="4" max="4" width="1.33203125" customWidth="1"/>
    <col min="5" max="5" width="12.5" bestFit="1" customWidth="1"/>
  </cols>
  <sheetData>
    <row r="1" spans="1:5" x14ac:dyDescent="0.2">
      <c r="A1" s="66" t="s">
        <v>40</v>
      </c>
      <c r="B1" s="66"/>
      <c r="C1" s="66"/>
      <c r="D1" s="66"/>
      <c r="E1" s="66"/>
    </row>
    <row r="2" spans="1:5" x14ac:dyDescent="0.2">
      <c r="A2" s="66" t="s">
        <v>41</v>
      </c>
      <c r="B2" s="66"/>
      <c r="C2" s="66"/>
      <c r="D2" s="66"/>
      <c r="E2" s="66"/>
    </row>
    <row r="3" spans="1:5" x14ac:dyDescent="0.2">
      <c r="A3" s="66" t="s">
        <v>122</v>
      </c>
      <c r="B3" s="66"/>
      <c r="C3" s="66"/>
      <c r="D3" s="66"/>
      <c r="E3" s="66"/>
    </row>
    <row r="4" spans="1:5" x14ac:dyDescent="0.2">
      <c r="A4" s="66" t="s">
        <v>123</v>
      </c>
      <c r="B4" s="66"/>
      <c r="C4" s="66"/>
      <c r="D4" s="66"/>
      <c r="E4" s="66"/>
    </row>
    <row r="5" spans="1:5" x14ac:dyDescent="0.2">
      <c r="A5" s="66" t="s">
        <v>3</v>
      </c>
      <c r="B5" s="66"/>
      <c r="C5" s="66"/>
      <c r="D5" s="66"/>
      <c r="E5" s="66"/>
    </row>
    <row r="6" spans="1:5" x14ac:dyDescent="0.2">
      <c r="A6" s="1"/>
      <c r="B6" s="2"/>
      <c r="C6" s="2"/>
      <c r="D6" s="2"/>
      <c r="E6" s="2"/>
    </row>
    <row r="7" spans="1:5" x14ac:dyDescent="0.2">
      <c r="A7" s="2"/>
      <c r="B7" s="2"/>
      <c r="C7" s="22" t="s">
        <v>42</v>
      </c>
      <c r="D7" s="2"/>
      <c r="E7" s="22" t="s">
        <v>42</v>
      </c>
    </row>
    <row r="8" spans="1:5" x14ac:dyDescent="0.2">
      <c r="A8" s="2"/>
      <c r="B8" s="2"/>
      <c r="C8" s="23">
        <v>43160</v>
      </c>
      <c r="D8" s="2"/>
      <c r="E8" s="23">
        <v>42795</v>
      </c>
    </row>
    <row r="9" spans="1:5" x14ac:dyDescent="0.2">
      <c r="A9" s="1" t="s">
        <v>43</v>
      </c>
      <c r="B9" s="2"/>
      <c r="C9" s="2"/>
      <c r="D9" s="2"/>
      <c r="E9" s="2"/>
    </row>
    <row r="10" spans="1:5" x14ac:dyDescent="0.2">
      <c r="A10" s="2" t="s">
        <v>44</v>
      </c>
      <c r="B10" s="2"/>
      <c r="C10" s="8">
        <v>27828743.963388585</v>
      </c>
      <c r="D10" s="4"/>
      <c r="E10" s="9">
        <v>45818011</v>
      </c>
    </row>
    <row r="11" spans="1:5" x14ac:dyDescent="0.2">
      <c r="A11" s="2" t="s">
        <v>45</v>
      </c>
      <c r="B11" s="2"/>
      <c r="C11" s="8">
        <v>218083738.94992024</v>
      </c>
      <c r="D11" s="4"/>
      <c r="E11" s="9">
        <v>190811431.86635929</v>
      </c>
    </row>
    <row r="12" spans="1:5" x14ac:dyDescent="0.2">
      <c r="A12" s="2" t="s">
        <v>46</v>
      </c>
      <c r="B12" s="2"/>
      <c r="C12" s="8">
        <v>8619571</v>
      </c>
      <c r="D12" s="2"/>
      <c r="E12" s="8">
        <v>10339655</v>
      </c>
    </row>
    <row r="13" spans="1:5" x14ac:dyDescent="0.2">
      <c r="A13" s="2" t="s">
        <v>47</v>
      </c>
      <c r="B13" s="2"/>
      <c r="C13" s="8">
        <v>2342923</v>
      </c>
      <c r="D13" s="4"/>
      <c r="E13" s="9">
        <v>2253067.7864499027</v>
      </c>
    </row>
    <row r="14" spans="1:5" x14ac:dyDescent="0.2">
      <c r="A14" s="24"/>
      <c r="B14" s="2"/>
      <c r="C14" s="13">
        <f>SUM(C10:C13)</f>
        <v>256874976.91330883</v>
      </c>
      <c r="D14" s="4"/>
      <c r="E14" s="13">
        <f>SUM(E10:E13)</f>
        <v>249222165.6528092</v>
      </c>
    </row>
    <row r="15" spans="1:5" x14ac:dyDescent="0.2">
      <c r="A15" s="1" t="s">
        <v>48</v>
      </c>
      <c r="B15" s="2"/>
      <c r="C15" s="2"/>
      <c r="D15" s="2"/>
      <c r="E15" s="8"/>
    </row>
    <row r="16" spans="1:5" x14ac:dyDescent="0.2">
      <c r="A16" s="2" t="s">
        <v>48</v>
      </c>
      <c r="B16" s="2"/>
      <c r="C16" s="25">
        <v>1944243.44</v>
      </c>
      <c r="D16" s="4"/>
      <c r="E16" s="25">
        <v>1965128.95</v>
      </c>
    </row>
    <row r="17" spans="1:5" ht="16" thickBot="1" x14ac:dyDescent="0.25">
      <c r="A17" s="12" t="s">
        <v>49</v>
      </c>
      <c r="B17" s="2"/>
      <c r="C17" s="26">
        <f>+C16+C14</f>
        <v>258819220.35330883</v>
      </c>
      <c r="D17" s="4"/>
      <c r="E17" s="26">
        <f>+E16+E14</f>
        <v>251187294.60280919</v>
      </c>
    </row>
    <row r="18" spans="1:5" ht="16" thickTop="1" x14ac:dyDescent="0.2">
      <c r="A18" s="12"/>
      <c r="B18" s="2"/>
      <c r="C18" s="2"/>
      <c r="D18" s="2"/>
      <c r="E18" s="8"/>
    </row>
    <row r="19" spans="1:5" x14ac:dyDescent="0.2">
      <c r="A19" s="14" t="s">
        <v>50</v>
      </c>
      <c r="B19" s="2"/>
      <c r="C19" s="2"/>
      <c r="D19" s="2"/>
      <c r="E19" s="8"/>
    </row>
    <row r="20" spans="1:5" x14ac:dyDescent="0.2">
      <c r="A20" s="7" t="s">
        <v>51</v>
      </c>
      <c r="B20" s="2"/>
      <c r="C20" s="8">
        <v>93487110.569453403</v>
      </c>
      <c r="D20" s="4"/>
      <c r="E20" s="20">
        <v>114775057.90732017</v>
      </c>
    </row>
    <row r="21" spans="1:5" x14ac:dyDescent="0.2">
      <c r="A21" s="7" t="s">
        <v>52</v>
      </c>
      <c r="B21" s="2"/>
      <c r="C21" s="8">
        <v>24521836.521104984</v>
      </c>
      <c r="D21" s="4"/>
      <c r="E21" s="27">
        <v>21231265.723526984</v>
      </c>
    </row>
    <row r="22" spans="1:5" x14ac:dyDescent="0.2">
      <c r="A22" s="7"/>
      <c r="B22" s="2"/>
      <c r="C22" s="28">
        <f>+C20+C21</f>
        <v>118008947.09055838</v>
      </c>
      <c r="D22" s="4"/>
      <c r="E22" s="28">
        <f>+E20+E21</f>
        <v>136006323.63084716</v>
      </c>
    </row>
    <row r="23" spans="1:5" x14ac:dyDescent="0.2">
      <c r="A23" s="29" t="s">
        <v>53</v>
      </c>
      <c r="B23" s="2"/>
      <c r="C23" s="28">
        <f>+C17-C22</f>
        <v>140810273.26275045</v>
      </c>
      <c r="D23" s="2"/>
      <c r="E23" s="28">
        <f>+E17-E22</f>
        <v>115180970.97196203</v>
      </c>
    </row>
    <row r="24" spans="1:5" x14ac:dyDescent="0.2">
      <c r="A24" s="14" t="s">
        <v>54</v>
      </c>
      <c r="B24" s="2"/>
      <c r="C24" s="2"/>
      <c r="D24" s="2"/>
      <c r="E24" s="2"/>
    </row>
    <row r="25" spans="1:5" x14ac:dyDescent="0.2">
      <c r="A25" s="7"/>
      <c r="B25" s="2"/>
      <c r="C25" s="2"/>
      <c r="D25" s="2"/>
      <c r="E25" s="2"/>
    </row>
    <row r="26" spans="1:5" x14ac:dyDescent="0.2">
      <c r="A26" s="7" t="s">
        <v>55</v>
      </c>
      <c r="B26" s="2"/>
      <c r="C26" s="10">
        <v>46624719.065825574</v>
      </c>
      <c r="D26" s="4"/>
      <c r="E26" s="20">
        <v>18328327.518720459</v>
      </c>
    </row>
    <row r="27" spans="1:5" x14ac:dyDescent="0.2">
      <c r="A27" s="7" t="s">
        <v>56</v>
      </c>
      <c r="B27" s="2"/>
      <c r="C27" s="8">
        <v>41748806.286861859</v>
      </c>
      <c r="D27" s="4"/>
      <c r="E27" s="20">
        <v>39132730.461814061</v>
      </c>
    </row>
    <row r="28" spans="1:5" x14ac:dyDescent="0.2">
      <c r="A28" s="7" t="s">
        <v>57</v>
      </c>
      <c r="B28" s="2"/>
      <c r="C28" s="8">
        <v>7296578.6012078468</v>
      </c>
      <c r="D28" s="4"/>
      <c r="E28" s="27">
        <v>8422666.0529424325</v>
      </c>
    </row>
    <row r="29" spans="1:5" x14ac:dyDescent="0.2">
      <c r="A29" s="12" t="s">
        <v>58</v>
      </c>
      <c r="B29" s="2"/>
      <c r="C29" s="17">
        <f>SUM(C26:C28)</f>
        <v>95670103.953895286</v>
      </c>
      <c r="D29" s="4"/>
      <c r="E29" s="17">
        <f>SUM(E26:E28)</f>
        <v>65883724.033476956</v>
      </c>
    </row>
    <row r="30" spans="1:5" x14ac:dyDescent="0.2">
      <c r="A30" s="12" t="s">
        <v>59</v>
      </c>
      <c r="B30" s="2"/>
      <c r="C30" s="19">
        <f>+C23-C29</f>
        <v>45140169.308855161</v>
      </c>
      <c r="D30" s="2"/>
      <c r="E30" s="19">
        <f>+E23-E29</f>
        <v>49297246.938485079</v>
      </c>
    </row>
    <row r="31" spans="1:5" x14ac:dyDescent="0.2">
      <c r="A31" s="7" t="s">
        <v>60</v>
      </c>
      <c r="B31" s="2"/>
      <c r="C31" s="8">
        <v>18600814.115498867</v>
      </c>
      <c r="D31" s="4"/>
      <c r="E31" s="30">
        <v>21739358.098321158</v>
      </c>
    </row>
    <row r="32" spans="1:5" x14ac:dyDescent="0.2">
      <c r="A32" s="12" t="s">
        <v>61</v>
      </c>
      <c r="B32" s="2"/>
      <c r="C32" s="17">
        <f>+C30-C31</f>
        <v>26539355.193356294</v>
      </c>
      <c r="D32" s="2"/>
      <c r="E32" s="17">
        <f>+E30-E31</f>
        <v>27557888.84016392</v>
      </c>
    </row>
    <row r="33" spans="1:5" x14ac:dyDescent="0.2">
      <c r="A33" s="7" t="s">
        <v>62</v>
      </c>
      <c r="B33" s="2"/>
      <c r="C33" s="8">
        <v>1752175.8582102812</v>
      </c>
      <c r="D33" s="4"/>
      <c r="E33" s="27">
        <v>367298.35202262364</v>
      </c>
    </row>
    <row r="34" spans="1:5" x14ac:dyDescent="0.2">
      <c r="A34" s="12" t="s">
        <v>63</v>
      </c>
      <c r="B34" s="2"/>
      <c r="C34" s="17">
        <f>+C32-C33</f>
        <v>24787179.335146014</v>
      </c>
      <c r="D34" s="2"/>
      <c r="E34" s="17">
        <f>+E32-E33</f>
        <v>27190590.488141298</v>
      </c>
    </row>
    <row r="35" spans="1:5" x14ac:dyDescent="0.2">
      <c r="A35" s="7" t="s">
        <v>64</v>
      </c>
      <c r="B35" s="2"/>
      <c r="C35" s="8">
        <v>2242097.2413197523</v>
      </c>
      <c r="D35" s="4"/>
      <c r="E35" s="20">
        <v>13203583.000533182</v>
      </c>
    </row>
    <row r="36" spans="1:5" x14ac:dyDescent="0.2">
      <c r="A36" s="12" t="s">
        <v>65</v>
      </c>
      <c r="B36" s="2"/>
      <c r="C36" s="17">
        <f>+C34-C35</f>
        <v>22545082.09382626</v>
      </c>
      <c r="D36" s="2"/>
      <c r="E36" s="17">
        <f>+E34-E35</f>
        <v>13987007.487608116</v>
      </c>
    </row>
    <row r="37" spans="1:5" x14ac:dyDescent="0.2">
      <c r="A37" s="12" t="s">
        <v>66</v>
      </c>
      <c r="B37" s="2"/>
      <c r="C37" s="8">
        <v>0</v>
      </c>
      <c r="D37" s="2"/>
      <c r="E37" s="8">
        <v>0</v>
      </c>
    </row>
    <row r="38" spans="1:5" x14ac:dyDescent="0.2">
      <c r="A38" s="2" t="s">
        <v>67</v>
      </c>
      <c r="B38" s="31"/>
      <c r="C38" s="32">
        <f>+C36-C37</f>
        <v>22545082.09382626</v>
      </c>
      <c r="D38" s="33">
        <v>0</v>
      </c>
      <c r="E38" s="32">
        <f>+E36-E37</f>
        <v>13987007.487608116</v>
      </c>
    </row>
    <row r="39" spans="1:5" x14ac:dyDescent="0.2">
      <c r="A39" s="2" t="s">
        <v>68</v>
      </c>
      <c r="B39" s="2"/>
      <c r="C39" s="8">
        <v>625288.58934098668</v>
      </c>
      <c r="D39" s="4">
        <v>-22545082.09382626</v>
      </c>
      <c r="E39" s="20">
        <v>0</v>
      </c>
    </row>
    <row r="40" spans="1:5" ht="16" thickBot="1" x14ac:dyDescent="0.25">
      <c r="A40" s="14" t="s">
        <v>69</v>
      </c>
      <c r="B40" s="2"/>
      <c r="C40" s="34">
        <f>C38-C39</f>
        <v>21919793.504485272</v>
      </c>
      <c r="D40" s="2"/>
      <c r="E40" s="34">
        <f>+E38-E39</f>
        <v>13987007.487608116</v>
      </c>
    </row>
    <row r="41" spans="1:5" ht="16" thickTop="1" x14ac:dyDescent="0.2"/>
  </sheetData>
  <mergeCells count="5">
    <mergeCell ref="A1:E1"/>
    <mergeCell ref="A2:E2"/>
    <mergeCell ref="A3:E3"/>
    <mergeCell ref="A4:E4"/>
    <mergeCell ref="A5:E5"/>
  </mergeCells>
  <phoneticPr fontId="9" type="noConversion"/>
  <pageMargins left="0.7" right="0.7" top="0.75" bottom="0.75" header="0.3" footer="0.3"/>
  <pageSetup orientation="portrait" copies="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showGridLines="0" view="pageBreakPreview" zoomScale="90" zoomScaleNormal="90" zoomScalePageLayoutView="90" workbookViewId="0">
      <selection activeCell="B12" sqref="B12"/>
    </sheetView>
  </sheetViews>
  <sheetFormatPr baseColWidth="10" defaultRowHeight="15" x14ac:dyDescent="0.2"/>
  <cols>
    <col min="1" max="1" width="33.83203125" customWidth="1"/>
    <col min="2" max="2" width="14.83203125" bestFit="1" customWidth="1"/>
    <col min="3" max="3" width="13.33203125" hidden="1" customWidth="1"/>
    <col min="4" max="4" width="17.6640625" bestFit="1" customWidth="1"/>
    <col min="5" max="5" width="13.83203125" bestFit="1" customWidth="1"/>
    <col min="6" max="6" width="17.6640625" bestFit="1" customWidth="1"/>
    <col min="7" max="7" width="15.6640625" bestFit="1" customWidth="1"/>
    <col min="8" max="8" width="14.83203125" bestFit="1" customWidth="1"/>
  </cols>
  <sheetData>
    <row r="1" spans="1:8" x14ac:dyDescent="0.2">
      <c r="A1" s="65" t="s">
        <v>0</v>
      </c>
      <c r="B1" s="65"/>
      <c r="C1" s="65"/>
      <c r="D1" s="65"/>
      <c r="E1" s="65"/>
      <c r="F1" s="65"/>
      <c r="G1" s="65"/>
      <c r="H1" s="65"/>
    </row>
    <row r="2" spans="1:8" x14ac:dyDescent="0.2">
      <c r="A2" s="65" t="s">
        <v>70</v>
      </c>
      <c r="B2" s="65"/>
      <c r="C2" s="65"/>
      <c r="D2" s="65"/>
      <c r="E2" s="65"/>
      <c r="F2" s="65"/>
      <c r="G2" s="65"/>
      <c r="H2" s="65"/>
    </row>
    <row r="3" spans="1:8" x14ac:dyDescent="0.2">
      <c r="A3" s="65" t="s">
        <v>125</v>
      </c>
      <c r="B3" s="65"/>
      <c r="C3" s="65"/>
      <c r="D3" s="65"/>
      <c r="E3" s="65"/>
      <c r="F3" s="65"/>
      <c r="G3" s="65"/>
      <c r="H3" s="65"/>
    </row>
    <row r="4" spans="1:8" ht="16" thickBot="1" x14ac:dyDescent="0.25">
      <c r="A4" s="65" t="s">
        <v>71</v>
      </c>
      <c r="B4" s="65"/>
      <c r="C4" s="65"/>
      <c r="D4" s="65"/>
      <c r="E4" s="65"/>
      <c r="F4" s="65"/>
      <c r="G4" s="65"/>
      <c r="H4" s="65"/>
    </row>
    <row r="5" spans="1:8" ht="61" thickBot="1" x14ac:dyDescent="0.25">
      <c r="A5" s="37"/>
      <c r="B5" s="38" t="s">
        <v>72</v>
      </c>
      <c r="C5" s="38" t="s">
        <v>73</v>
      </c>
      <c r="D5" s="38" t="s">
        <v>32</v>
      </c>
      <c r="E5" s="38" t="s">
        <v>74</v>
      </c>
      <c r="F5" s="38" t="s">
        <v>75</v>
      </c>
      <c r="G5" s="38" t="s">
        <v>76</v>
      </c>
      <c r="H5" s="39" t="s">
        <v>77</v>
      </c>
    </row>
    <row r="6" spans="1:8" ht="16" thickBot="1" x14ac:dyDescent="0.25">
      <c r="A6" s="40" t="s">
        <v>82</v>
      </c>
      <c r="B6" s="43">
        <v>700000000</v>
      </c>
      <c r="C6" s="44">
        <v>0</v>
      </c>
      <c r="D6" s="43">
        <v>41720132</v>
      </c>
      <c r="E6" s="43">
        <v>5414342</v>
      </c>
      <c r="F6" s="43">
        <v>18185739</v>
      </c>
      <c r="G6" s="43">
        <v>124500036</v>
      </c>
      <c r="H6" s="43">
        <v>889820249</v>
      </c>
    </row>
    <row r="7" spans="1:8" ht="16" thickTop="1" x14ac:dyDescent="0.2">
      <c r="A7" s="35" t="s">
        <v>78</v>
      </c>
      <c r="B7" s="41">
        <v>0</v>
      </c>
      <c r="C7" s="41">
        <v>0</v>
      </c>
      <c r="D7" s="41">
        <v>0</v>
      </c>
      <c r="E7" s="41">
        <v>0</v>
      </c>
      <c r="F7" s="41">
        <v>0</v>
      </c>
      <c r="G7" s="41">
        <v>-4744189.3699999992</v>
      </c>
      <c r="H7" s="36">
        <v>-4744189.3699999992</v>
      </c>
    </row>
    <row r="8" spans="1:8" x14ac:dyDescent="0.2">
      <c r="A8" s="35" t="s">
        <v>79</v>
      </c>
      <c r="B8" s="41">
        <v>0</v>
      </c>
      <c r="C8" s="41">
        <v>0</v>
      </c>
      <c r="D8" s="41">
        <v>0</v>
      </c>
      <c r="E8" s="41">
        <v>362624</v>
      </c>
      <c r="F8" s="41">
        <v>-6884909</v>
      </c>
      <c r="G8" s="41">
        <v>0</v>
      </c>
      <c r="H8" s="36">
        <v>-6522285</v>
      </c>
    </row>
    <row r="9" spans="1:8" x14ac:dyDescent="0.2">
      <c r="A9" s="35" t="s">
        <v>80</v>
      </c>
      <c r="B9" s="41"/>
      <c r="C9" s="41"/>
      <c r="D9" s="41"/>
      <c r="E9" s="41"/>
      <c r="F9" s="41"/>
      <c r="G9" s="41">
        <v>376500.5</v>
      </c>
      <c r="H9" s="36">
        <v>376500.5</v>
      </c>
    </row>
    <row r="10" spans="1:8" x14ac:dyDescent="0.2">
      <c r="A10" s="2" t="s">
        <v>74</v>
      </c>
      <c r="B10" s="8"/>
      <c r="C10" s="8"/>
      <c r="D10" s="8"/>
      <c r="E10" s="8">
        <v>625288.88934098673</v>
      </c>
      <c r="F10" s="8"/>
      <c r="G10" s="8">
        <v>0</v>
      </c>
      <c r="H10" s="41">
        <v>625288.88934098673</v>
      </c>
    </row>
    <row r="11" spans="1:8" ht="16" thickBot="1" x14ac:dyDescent="0.25">
      <c r="A11" s="35" t="s">
        <v>81</v>
      </c>
      <c r="B11" s="45"/>
      <c r="C11" s="45"/>
      <c r="D11" s="45"/>
      <c r="E11" s="45"/>
      <c r="F11" s="45"/>
      <c r="G11" s="45">
        <v>21919793.5</v>
      </c>
      <c r="H11" s="42">
        <v>21919793.504485272</v>
      </c>
    </row>
    <row r="12" spans="1:8" ht="16" thickBot="1" x14ac:dyDescent="0.25">
      <c r="A12" s="40" t="s">
        <v>83</v>
      </c>
      <c r="B12" s="46">
        <v>700000000</v>
      </c>
      <c r="C12" s="47">
        <v>0</v>
      </c>
      <c r="D12" s="46">
        <v>41720132</v>
      </c>
      <c r="E12" s="46">
        <v>6402254.8893409865</v>
      </c>
      <c r="F12" s="46">
        <v>11300830</v>
      </c>
      <c r="G12" s="46">
        <v>142052140.63448527</v>
      </c>
      <c r="H12" s="46">
        <v>901475357</v>
      </c>
    </row>
    <row r="13" spans="1:8" ht="16" thickTop="1" x14ac:dyDescent="0.2"/>
  </sheetData>
  <mergeCells count="4">
    <mergeCell ref="A1:H1"/>
    <mergeCell ref="A2:H2"/>
    <mergeCell ref="A3:H3"/>
    <mergeCell ref="A4:H4"/>
  </mergeCells>
  <phoneticPr fontId="9" type="noConversion"/>
  <pageMargins left="0.7" right="0.7" top="0.75" bottom="0.75" header="0.3" footer="0.3"/>
  <pageSetup scale="86" orientation="landscape" copies="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showGridLines="0" tabSelected="1" workbookViewId="0">
      <selection activeCell="F30" sqref="F30"/>
    </sheetView>
  </sheetViews>
  <sheetFormatPr baseColWidth="10" defaultRowHeight="15" x14ac:dyDescent="0.2"/>
  <cols>
    <col min="1" max="1" width="45" customWidth="1"/>
    <col min="2" max="2" width="1.1640625" customWidth="1"/>
    <col min="3" max="3" width="15.33203125" bestFit="1" customWidth="1"/>
    <col min="4" max="4" width="1.6640625" customWidth="1"/>
    <col min="5" max="5" width="17.1640625" bestFit="1" customWidth="1"/>
    <col min="6" max="6" width="13.83203125" bestFit="1" customWidth="1"/>
  </cols>
  <sheetData>
    <row r="1" spans="1:5" x14ac:dyDescent="0.2">
      <c r="A1" s="65" t="s">
        <v>0</v>
      </c>
      <c r="B1" s="65"/>
      <c r="C1" s="65"/>
      <c r="D1" s="65"/>
      <c r="E1" s="65"/>
    </row>
    <row r="2" spans="1:5" x14ac:dyDescent="0.2">
      <c r="A2" s="65" t="s">
        <v>84</v>
      </c>
      <c r="B2" s="65"/>
      <c r="C2" s="65"/>
      <c r="D2" s="65"/>
      <c r="E2" s="65"/>
    </row>
    <row r="3" spans="1:5" x14ac:dyDescent="0.2">
      <c r="A3" s="65" t="s">
        <v>85</v>
      </c>
      <c r="B3" s="65"/>
      <c r="C3" s="65"/>
      <c r="D3" s="65"/>
      <c r="E3" s="65"/>
    </row>
    <row r="4" spans="1:5" x14ac:dyDescent="0.2">
      <c r="A4" s="65" t="s">
        <v>124</v>
      </c>
      <c r="B4" s="65"/>
      <c r="C4" s="65"/>
      <c r="D4" s="65"/>
      <c r="E4" s="65"/>
    </row>
    <row r="5" spans="1:5" x14ac:dyDescent="0.2">
      <c r="A5" s="65" t="s">
        <v>86</v>
      </c>
      <c r="B5" s="65"/>
      <c r="C5" s="65"/>
      <c r="D5" s="65"/>
      <c r="E5" s="65"/>
    </row>
    <row r="6" spans="1:5" hidden="1" x14ac:dyDescent="0.2">
      <c r="A6" s="2"/>
      <c r="B6" s="2"/>
      <c r="C6" s="50"/>
      <c r="D6" s="50"/>
      <c r="E6" s="50"/>
    </row>
    <row r="7" spans="1:5" hidden="1" x14ac:dyDescent="0.2">
      <c r="A7" s="2"/>
      <c r="B7" s="2"/>
      <c r="C7" s="64"/>
      <c r="D7" s="64"/>
      <c r="E7" s="54"/>
    </row>
    <row r="8" spans="1:5" x14ac:dyDescent="0.2">
      <c r="A8" s="2"/>
      <c r="B8" s="2"/>
      <c r="C8" s="59">
        <v>43160</v>
      </c>
      <c r="D8" s="60"/>
      <c r="E8" s="59">
        <v>42795</v>
      </c>
    </row>
    <row r="9" spans="1:5" x14ac:dyDescent="0.2">
      <c r="A9" s="48" t="s">
        <v>87</v>
      </c>
      <c r="B9" s="2"/>
      <c r="C9" s="55"/>
      <c r="D9" s="55"/>
      <c r="E9" s="50"/>
    </row>
    <row r="10" spans="1:5" x14ac:dyDescent="0.2">
      <c r="A10" s="49" t="s">
        <v>88</v>
      </c>
      <c r="B10" s="2"/>
      <c r="C10" s="55">
        <v>21919793.504485272</v>
      </c>
      <c r="D10" s="55"/>
      <c r="E10" s="4">
        <v>13987007.487608116</v>
      </c>
    </row>
    <row r="11" spans="1:5" x14ac:dyDescent="0.2">
      <c r="A11" s="49" t="s">
        <v>89</v>
      </c>
      <c r="B11" s="2"/>
      <c r="C11" s="55">
        <v>31818415.122312829</v>
      </c>
      <c r="D11" s="55"/>
      <c r="E11" s="4">
        <v>29653931.776469417</v>
      </c>
    </row>
    <row r="12" spans="1:5" x14ac:dyDescent="0.2">
      <c r="A12" s="49" t="s">
        <v>90</v>
      </c>
      <c r="B12" s="2"/>
      <c r="C12" s="55">
        <v>625288.88934098673</v>
      </c>
      <c r="D12" s="55"/>
      <c r="E12" s="4">
        <v>0</v>
      </c>
    </row>
    <row r="13" spans="1:5" x14ac:dyDescent="0.2">
      <c r="A13" s="49" t="s">
        <v>120</v>
      </c>
      <c r="B13" s="50"/>
      <c r="C13" s="50">
        <v>5304470.16</v>
      </c>
      <c r="D13" s="50">
        <v>0</v>
      </c>
      <c r="E13" s="50">
        <v>17660431.300000001</v>
      </c>
    </row>
    <row r="14" spans="1:5" x14ac:dyDescent="0.2">
      <c r="A14" s="49" t="s">
        <v>91</v>
      </c>
      <c r="B14" s="2"/>
      <c r="C14" s="55">
        <v>-3999600</v>
      </c>
      <c r="D14" s="55"/>
      <c r="E14" s="4">
        <v>-2674440</v>
      </c>
    </row>
    <row r="15" spans="1:5" x14ac:dyDescent="0.2">
      <c r="A15" s="49" t="s">
        <v>92</v>
      </c>
      <c r="B15" s="2"/>
      <c r="C15" s="55">
        <v>-4927969.8100000005</v>
      </c>
      <c r="D15" s="55"/>
      <c r="E15" s="4">
        <v>0</v>
      </c>
    </row>
    <row r="16" spans="1:5" x14ac:dyDescent="0.2">
      <c r="A16" s="49" t="s">
        <v>93</v>
      </c>
      <c r="B16" s="2"/>
      <c r="C16" s="55"/>
      <c r="D16" s="55"/>
      <c r="E16" s="4"/>
    </row>
    <row r="17" spans="1:6" x14ac:dyDescent="0.2">
      <c r="A17" s="49" t="s">
        <v>94</v>
      </c>
      <c r="B17" s="2"/>
      <c r="C17" s="55">
        <v>18600814.115498867</v>
      </c>
      <c r="D17" s="55"/>
      <c r="E17" s="4">
        <v>21739358.098321158</v>
      </c>
    </row>
    <row r="18" spans="1:6" x14ac:dyDescent="0.2">
      <c r="A18" s="48" t="s">
        <v>95</v>
      </c>
      <c r="B18" s="2"/>
      <c r="C18" s="55"/>
      <c r="D18" s="55"/>
      <c r="E18" s="50"/>
    </row>
    <row r="19" spans="1:6" x14ac:dyDescent="0.2">
      <c r="A19" s="49" t="s">
        <v>96</v>
      </c>
      <c r="B19" s="2"/>
      <c r="C19" s="55"/>
      <c r="D19" s="55"/>
      <c r="E19" s="50"/>
    </row>
    <row r="20" spans="1:6" x14ac:dyDescent="0.2">
      <c r="A20" s="51" t="s">
        <v>97</v>
      </c>
      <c r="B20" s="2"/>
      <c r="C20" s="55">
        <v>32249853.010476649</v>
      </c>
      <c r="D20" s="55"/>
      <c r="E20" s="4">
        <v>-173328628.50189972</v>
      </c>
    </row>
    <row r="21" spans="1:6" x14ac:dyDescent="0.2">
      <c r="A21" s="51" t="s">
        <v>98</v>
      </c>
      <c r="B21" s="2"/>
      <c r="C21" s="55">
        <v>-113476186.4845871</v>
      </c>
      <c r="D21" s="55"/>
      <c r="E21" s="4">
        <v>-11564756.086535007</v>
      </c>
    </row>
    <row r="22" spans="1:6" x14ac:dyDescent="0.2">
      <c r="A22" s="51" t="s">
        <v>99</v>
      </c>
      <c r="B22" s="2"/>
      <c r="C22" s="55">
        <v>11488190.139330477</v>
      </c>
      <c r="D22" s="55"/>
      <c r="E22" s="4">
        <v>-115883.0292115584</v>
      </c>
    </row>
    <row r="23" spans="1:6" x14ac:dyDescent="0.2">
      <c r="A23" s="51" t="s">
        <v>100</v>
      </c>
      <c r="B23" s="2"/>
      <c r="C23" s="55">
        <v>-1156533.6726643164</v>
      </c>
      <c r="D23" s="55"/>
      <c r="E23" s="4">
        <v>-428517.67103344761</v>
      </c>
    </row>
    <row r="24" spans="1:6" x14ac:dyDescent="0.2">
      <c r="A24" s="49" t="s">
        <v>101</v>
      </c>
      <c r="B24" s="2"/>
      <c r="C24" s="55"/>
      <c r="D24" s="55"/>
      <c r="E24" s="50"/>
    </row>
    <row r="25" spans="1:6" x14ac:dyDescent="0.2">
      <c r="A25" s="49" t="s">
        <v>102</v>
      </c>
      <c r="B25" s="2"/>
      <c r="C25" s="55">
        <v>94918223.27737999</v>
      </c>
      <c r="D25" s="55"/>
      <c r="E25" s="4">
        <v>284851260.6920858</v>
      </c>
    </row>
    <row r="26" spans="1:6" x14ac:dyDescent="0.2">
      <c r="A26" s="52" t="s">
        <v>103</v>
      </c>
      <c r="B26" s="2"/>
      <c r="C26" s="55">
        <v>-13778056.207093613</v>
      </c>
      <c r="D26" s="55"/>
      <c r="E26" s="4">
        <v>-2693711.7726593018</v>
      </c>
    </row>
    <row r="27" spans="1:6" x14ac:dyDescent="0.2">
      <c r="A27" s="49" t="s">
        <v>104</v>
      </c>
      <c r="B27" s="2"/>
      <c r="C27" s="61">
        <f>SUM(C10:C26)</f>
        <v>79586702.044480041</v>
      </c>
      <c r="D27" s="55"/>
      <c r="E27" s="56">
        <f>SUM(E10:E26)</f>
        <v>177086052.29314545</v>
      </c>
    </row>
    <row r="28" spans="1:6" x14ac:dyDescent="0.2">
      <c r="A28" s="49"/>
      <c r="B28" s="2"/>
      <c r="C28" s="55"/>
      <c r="D28" s="55"/>
      <c r="E28" s="50"/>
    </row>
    <row r="29" spans="1:6" x14ac:dyDescent="0.2">
      <c r="A29" s="48" t="s">
        <v>105</v>
      </c>
      <c r="B29" s="2"/>
      <c r="C29" s="55"/>
      <c r="D29" s="55"/>
      <c r="E29" s="50"/>
    </row>
    <row r="30" spans="1:6" x14ac:dyDescent="0.2">
      <c r="A30" s="49" t="s">
        <v>106</v>
      </c>
      <c r="B30" s="2"/>
      <c r="C30" s="55">
        <v>-37136204.66288738</v>
      </c>
      <c r="D30" s="55"/>
      <c r="E30" s="50">
        <v>-86312509.019999996</v>
      </c>
      <c r="F30" s="67"/>
    </row>
    <row r="31" spans="1:6" x14ac:dyDescent="0.2">
      <c r="A31" s="49" t="s">
        <v>107</v>
      </c>
      <c r="B31" s="2"/>
      <c r="C31" s="55">
        <v>76836127.855600923</v>
      </c>
      <c r="D31" s="55"/>
      <c r="E31" s="50">
        <v>-45826760.929945707</v>
      </c>
    </row>
    <row r="32" spans="1:6" x14ac:dyDescent="0.2">
      <c r="A32" s="49" t="s">
        <v>108</v>
      </c>
      <c r="B32" s="2"/>
      <c r="C32" s="61">
        <f>SUM(C30:C31)</f>
        <v>39699923.192713544</v>
      </c>
      <c r="D32" s="55"/>
      <c r="E32" s="56">
        <f>SUM(E30:E31)</f>
        <v>-132139269.9499457</v>
      </c>
    </row>
    <row r="33" spans="1:5" x14ac:dyDescent="0.2">
      <c r="A33" s="48"/>
      <c r="B33" s="2"/>
      <c r="C33" s="55"/>
      <c r="D33" s="55"/>
      <c r="E33" s="50"/>
    </row>
    <row r="34" spans="1:5" x14ac:dyDescent="0.2">
      <c r="A34" s="48" t="s">
        <v>109</v>
      </c>
      <c r="B34" s="2"/>
      <c r="C34" s="55"/>
      <c r="D34" s="55"/>
      <c r="E34" s="50"/>
    </row>
    <row r="35" spans="1:5" x14ac:dyDescent="0.2">
      <c r="A35" s="49" t="s">
        <v>110</v>
      </c>
      <c r="B35" s="2"/>
      <c r="C35" s="55">
        <v>0</v>
      </c>
      <c r="D35" s="55"/>
      <c r="E35" s="55">
        <v>0</v>
      </c>
    </row>
    <row r="36" spans="1:5" x14ac:dyDescent="0.2">
      <c r="A36" s="49" t="s">
        <v>111</v>
      </c>
      <c r="B36" s="2"/>
      <c r="C36" s="55">
        <v>37500000</v>
      </c>
      <c r="D36" s="55"/>
      <c r="E36" s="55">
        <v>55000000</v>
      </c>
    </row>
    <row r="37" spans="1:5" x14ac:dyDescent="0.2">
      <c r="A37" s="49" t="s">
        <v>112</v>
      </c>
      <c r="B37" s="2"/>
      <c r="C37" s="55">
        <v>-135523689.34260595</v>
      </c>
      <c r="D37" s="55"/>
      <c r="E37" s="4">
        <v>-87870254.500367284</v>
      </c>
    </row>
    <row r="38" spans="1:5" x14ac:dyDescent="0.2">
      <c r="A38" s="49" t="s">
        <v>113</v>
      </c>
      <c r="B38" s="2"/>
      <c r="C38" s="55">
        <v>59404530.953999996</v>
      </c>
      <c r="D38" s="55"/>
      <c r="E38" s="4">
        <v>22080837.640000001</v>
      </c>
    </row>
    <row r="39" spans="1:5" x14ac:dyDescent="0.2">
      <c r="A39" s="49" t="s">
        <v>114</v>
      </c>
      <c r="B39" s="2"/>
      <c r="C39" s="55">
        <v>-4744189.3699999992</v>
      </c>
      <c r="D39" s="55"/>
      <c r="E39" s="50">
        <v>0</v>
      </c>
    </row>
    <row r="40" spans="1:5" x14ac:dyDescent="0.2">
      <c r="A40" s="49" t="s">
        <v>115</v>
      </c>
      <c r="B40" s="2"/>
      <c r="C40" s="55">
        <v>-18600814.115498867</v>
      </c>
      <c r="D40" s="55"/>
      <c r="E40" s="4">
        <v>-21739358.098321158</v>
      </c>
    </row>
    <row r="41" spans="1:5" x14ac:dyDescent="0.2">
      <c r="A41" s="49" t="s">
        <v>35</v>
      </c>
      <c r="B41" s="2"/>
      <c r="C41" s="55">
        <v>-6522285</v>
      </c>
      <c r="D41" s="55"/>
      <c r="E41" s="4">
        <v>0</v>
      </c>
    </row>
    <row r="42" spans="1:5" x14ac:dyDescent="0.2">
      <c r="A42" s="49" t="s">
        <v>90</v>
      </c>
      <c r="B42" s="2"/>
      <c r="C42" s="50">
        <v>0</v>
      </c>
      <c r="D42" s="50"/>
      <c r="E42" s="4">
        <v>1398556</v>
      </c>
    </row>
    <row r="43" spans="1:5" x14ac:dyDescent="0.2">
      <c r="A43" s="49" t="s">
        <v>116</v>
      </c>
      <c r="B43" s="2"/>
      <c r="C43" s="56">
        <f>SUM(C35:C42)</f>
        <v>-68486446.874104813</v>
      </c>
      <c r="D43" s="50"/>
      <c r="E43" s="56">
        <f>SUM(E35:E42)</f>
        <v>-31130218.958688442</v>
      </c>
    </row>
    <row r="44" spans="1:5" x14ac:dyDescent="0.2">
      <c r="A44" s="49"/>
      <c r="B44" s="2"/>
      <c r="C44" s="50"/>
      <c r="D44" s="50"/>
      <c r="E44" s="50"/>
    </row>
    <row r="45" spans="1:5" x14ac:dyDescent="0.2">
      <c r="A45" s="49" t="s">
        <v>117</v>
      </c>
      <c r="B45" s="2"/>
      <c r="C45" s="57">
        <f>+C43+C32+C27</f>
        <v>50800178.363088772</v>
      </c>
      <c r="D45" s="50"/>
      <c r="E45" s="57">
        <f>+E43+E32+E27</f>
        <v>13816563.384511292</v>
      </c>
    </row>
    <row r="46" spans="1:5" x14ac:dyDescent="0.2">
      <c r="A46" s="49" t="s">
        <v>118</v>
      </c>
      <c r="B46" s="2"/>
      <c r="C46" s="50">
        <v>41556679.902260005</v>
      </c>
      <c r="D46" s="50"/>
      <c r="E46" s="50">
        <v>60239312</v>
      </c>
    </row>
    <row r="47" spans="1:5" ht="16" thickBot="1" x14ac:dyDescent="0.25">
      <c r="A47" s="53" t="s">
        <v>119</v>
      </c>
      <c r="B47" s="2"/>
      <c r="C47" s="58">
        <f>+C46+C45</f>
        <v>92356858.265348777</v>
      </c>
      <c r="D47" s="50"/>
      <c r="E47" s="58">
        <f>+E46+E45</f>
        <v>74055875.384511292</v>
      </c>
    </row>
    <row r="48" spans="1:5" ht="16" thickTop="1" x14ac:dyDescent="0.2"/>
    <row r="49" spans="5:5" x14ac:dyDescent="0.2">
      <c r="E49" s="63"/>
    </row>
  </sheetData>
  <mergeCells count="6">
    <mergeCell ref="C7:D7"/>
    <mergeCell ref="A1:E1"/>
    <mergeCell ref="A2:E2"/>
    <mergeCell ref="A3:E3"/>
    <mergeCell ref="A4:E4"/>
    <mergeCell ref="A5:E5"/>
  </mergeCells>
  <phoneticPr fontId="9" type="noConversion"/>
  <pageMargins left="0.7" right="0.7" top="0.75" bottom="0.75" header="0.3" footer="0.3"/>
  <pageSetup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Balance general</vt:lpstr>
      <vt:lpstr>Estado Resultado</vt:lpstr>
      <vt:lpstr>Estado patrimonio</vt:lpstr>
      <vt:lpstr>Flujo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</dc:creator>
  <cp:lastModifiedBy>Microsoft Office User</cp:lastModifiedBy>
  <cp:lastPrinted>2018-04-23T18:31:02Z</cp:lastPrinted>
  <dcterms:created xsi:type="dcterms:W3CDTF">2018-04-19T20:10:50Z</dcterms:created>
  <dcterms:modified xsi:type="dcterms:W3CDTF">2018-04-23T18:31:11Z</dcterms:modified>
</cp:coreProperties>
</file>